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955EE783-CA98-49FA-9DF6-E76BC33599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Area" localSheetId="0">'1'!$A$1:$M$26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2" l="1"/>
  <c r="H23" i="2" s="1"/>
  <c r="I23" i="2" s="1"/>
  <c r="M23" i="2" s="1"/>
  <c r="K23" i="2"/>
  <c r="J18" i="2"/>
  <c r="H18" i="2" s="1"/>
  <c r="I18" i="2" s="1"/>
  <c r="M18" i="2" s="1"/>
  <c r="K18" i="2"/>
  <c r="J19" i="2"/>
  <c r="H19" i="2" s="1"/>
  <c r="I19" i="2" s="1"/>
  <c r="M19" i="2" s="1"/>
  <c r="K19" i="2"/>
  <c r="J20" i="2"/>
  <c r="H20" i="2" s="1"/>
  <c r="I20" i="2" s="1"/>
  <c r="M20" i="2" s="1"/>
  <c r="K20" i="2"/>
  <c r="J21" i="2"/>
  <c r="H21" i="2" s="1"/>
  <c r="I21" i="2" s="1"/>
  <c r="M21" i="2" s="1"/>
  <c r="K21" i="2"/>
  <c r="J22" i="2"/>
  <c r="H22" i="2" s="1"/>
  <c r="I22" i="2" s="1"/>
  <c r="M22" i="2" s="1"/>
  <c r="K22" i="2"/>
  <c r="J24" i="2"/>
  <c r="H24" i="2" s="1"/>
  <c r="I24" i="2" s="1"/>
  <c r="M24" i="2" s="1"/>
  <c r="K24" i="2"/>
  <c r="K13" i="2"/>
  <c r="K14" i="2"/>
  <c r="K15" i="2"/>
  <c r="J13" i="2"/>
  <c r="H13" i="2" s="1"/>
  <c r="I13" i="2" s="1"/>
  <c r="M13" i="2" s="1"/>
  <c r="J14" i="2"/>
  <c r="H14" i="2" s="1"/>
  <c r="I14" i="2" s="1"/>
  <c r="M14" i="2" s="1"/>
  <c r="J15" i="2"/>
  <c r="H15" i="2" s="1"/>
  <c r="I15" i="2" s="1"/>
  <c r="M15" i="2" s="1"/>
  <c r="J7" i="2"/>
  <c r="H7" i="2" s="1"/>
  <c r="I7" i="2" s="1"/>
  <c r="M7" i="2" s="1"/>
  <c r="J11" i="2"/>
  <c r="H11" i="2" s="1"/>
  <c r="I11" i="2" s="1"/>
  <c r="M11" i="2" s="1"/>
  <c r="J16" i="2"/>
  <c r="H16" i="2" s="1"/>
  <c r="I16" i="2" s="1"/>
  <c r="M16" i="2" s="1"/>
  <c r="K6" i="2"/>
  <c r="K7" i="2"/>
  <c r="K8" i="2"/>
  <c r="K9" i="2"/>
  <c r="K10" i="2"/>
  <c r="K11" i="2"/>
  <c r="K12" i="2"/>
  <c r="K16" i="2"/>
  <c r="K17" i="2"/>
  <c r="J6" i="2"/>
  <c r="H6" i="2" s="1"/>
  <c r="I6" i="2" s="1"/>
  <c r="M6" i="2" s="1"/>
  <c r="J8" i="2"/>
  <c r="H8" i="2" s="1"/>
  <c r="I8" i="2" s="1"/>
  <c r="M8" i="2" s="1"/>
  <c r="J9" i="2"/>
  <c r="H9" i="2" s="1"/>
  <c r="I9" i="2" s="1"/>
  <c r="M9" i="2" s="1"/>
  <c r="J10" i="2"/>
  <c r="H10" i="2" s="1"/>
  <c r="I10" i="2" s="1"/>
  <c r="M10" i="2" s="1"/>
  <c r="J12" i="2"/>
  <c r="H12" i="2" s="1"/>
  <c r="I12" i="2" s="1"/>
  <c r="M12" i="2" s="1"/>
  <c r="J17" i="2"/>
  <c r="H17" i="2" s="1"/>
  <c r="I17" i="2" s="1"/>
  <c r="M17" i="2" s="1"/>
  <c r="K5" i="2"/>
  <c r="J5" i="2"/>
  <c r="H5" i="2" s="1"/>
  <c r="I5" i="2" s="1"/>
  <c r="M5" i="2" s="1"/>
  <c r="M25" i="2" l="1"/>
  <c r="L23" i="2"/>
  <c r="L22" i="2"/>
  <c r="L24" i="2"/>
  <c r="L21" i="2"/>
  <c r="L20" i="2"/>
  <c r="L19" i="2"/>
  <c r="L18" i="2"/>
  <c r="L15" i="2"/>
  <c r="L14" i="2"/>
  <c r="L13" i="2"/>
  <c r="L16" i="2"/>
  <c r="L11" i="2"/>
  <c r="L10" i="2"/>
  <c r="L8" i="2"/>
  <c r="L7" i="2"/>
  <c r="L17" i="2"/>
  <c r="L6" i="2"/>
  <c r="L12" i="2"/>
  <c r="L9" i="2"/>
  <c r="L5" i="2"/>
</calcChain>
</file>

<file path=xl/sharedStrings.xml><?xml version="1.0" encoding="utf-8"?>
<sst xmlns="http://schemas.openxmlformats.org/spreadsheetml/2006/main" count="58" uniqueCount="37">
  <si>
    <t>№ п/п</t>
  </si>
  <si>
    <t>Объем</t>
  </si>
  <si>
    <t>Кол-во знач.</t>
  </si>
  <si>
    <t>Сред.квадр.откл. σ=</t>
  </si>
  <si>
    <t xml:space="preserve">Средняя арифметическая цена за единицу     &lt;ц&gt; </t>
  </si>
  <si>
    <r>
      <t xml:space="preserve">Коэффициент вариации цен V (%)
</t>
    </r>
    <r>
      <rPr>
        <b/>
        <i/>
        <sz val="11"/>
        <color theme="1"/>
        <rFont val="Times New Roman"/>
        <family val="1"/>
        <charset val="204"/>
      </rPr>
      <t>(не должен превышать 33%)</t>
    </r>
  </si>
  <si>
    <t>Округление</t>
  </si>
  <si>
    <t xml:space="preserve">Источник №1 </t>
  </si>
  <si>
    <t>Источник №2</t>
  </si>
  <si>
    <t>Источник №3</t>
  </si>
  <si>
    <t>Наименование товара</t>
  </si>
  <si>
    <t xml:space="preserve">Цена за ед.изм. </t>
  </si>
  <si>
    <t>Ед. изм.</t>
  </si>
  <si>
    <t>Кол-во</t>
  </si>
  <si>
    <t>ОБОСНОВАНИЕ НАЧАЛЬНОЙ(МАКСИМАЛЬНОЙ) ЦЕНЫ</t>
  </si>
  <si>
    <t>Начальная цена единицы товара</t>
  </si>
  <si>
    <t>шт</t>
  </si>
  <si>
    <t>Задвижка чугунная, клиновая с выдвижным шпинделем, присоединение к трубопроводу фланцевое 30ч6бр Ду50 Ру10</t>
  </si>
  <si>
    <t>Задвижка чугунная с обрезиненным клином с невыдвижным шпинделем 30ч39р Ду50 Ру10</t>
  </si>
  <si>
    <t>Задвижка чугунная, клиновая с выдвижным шпинделем, присоединение к трубопроводу фланцевое 30ч6бр Ду80 Ру10</t>
  </si>
  <si>
    <t>Задвижка чугунная с обрезиненным клином с невыдвижным шпинделем 30ч39р Ду80 Ру10</t>
  </si>
  <si>
    <t>Задвижка чугунная, клиновая с выдвижным шпинделем, присоединение к трубопроводу фланцевое 30ч6бр  Ду100 Ру10</t>
  </si>
  <si>
    <t>Задвижка чугунная с обрезиненным клином с невыдвижным шпинделем 30ч39р  Ду100 Ру10</t>
  </si>
  <si>
    <t>Задвижка чугунная, клиновая с выдвижным шпинделем, присоединение к трубопроводу фланцевое 30ч6бр  Ду150 Ру10</t>
  </si>
  <si>
    <t>Задвижка чугунная с обрезиненным клином с невыдвижным шпинделем 30ч39р  Ду150 Ру10</t>
  </si>
  <si>
    <t>Задвижка чугунная, клиновая с выдвижным шпинделем, присоединение к трубопроводу фланцевое 30ч6бр  Ду200 Ру10</t>
  </si>
  <si>
    <t>Задвижка чугунная с обрезиненным клином с невыдвижным шпинделем 30ч39р  Ду200 Ру10</t>
  </si>
  <si>
    <t>Задвижка чугунная, клиновая с выдвижным шпинделем, присоединение к трубопроводу фланцевое 30ч6бр  Ду250 Ру10</t>
  </si>
  <si>
    <t>Задвижка чугунная, клиновая с выдвижным шпинделем, присоединение к трубопроводу фланцевое 30ч6бр  Ду300 Ру10</t>
  </si>
  <si>
    <t>Задвижка чугунная с обрезиненным клином с невыдвижным шпинделем 30ч39р  Ду300 Ру10</t>
  </si>
  <si>
    <t>Задвижка чугунная, клиновая с выдвижным шпинделем, присоединение к трубопроводу фланцевое 30ч6бр  Ду400 Ру10</t>
  </si>
  <si>
    <t>Задвижка AVK клиновая фланцевая длинная с электроприводом AUMA norm DN400 PN16 Ду400</t>
  </si>
  <si>
    <t>Задвижка чугунная, клиновая с выдвижным шпинделем, присоединение к трубопроводу фланцевое 30ч6бр  Ду500 Ру10</t>
  </si>
  <si>
    <t>Задвижка AVK клиновая фланцевая длинная с электроприводом AUMA norm DN500 PN10 Ду500</t>
  </si>
  <si>
    <t>Задвижка чугунная, клиновая с выдвижным шпинделем, присоединение к трубопроводу фланцевое 30ч6бр  Ду800 Ру10</t>
  </si>
  <si>
    <t>Задвижка чугунная, клиновая с выдвижным шпинделем, присоединение к трубопроводу фланцевое 30ч6бр Ду1000 Ру10</t>
  </si>
  <si>
    <t>Задвижка чугунная, клиновая с выдвижным шпинделем 30ч6Бр Ру 10, присоединение к трубопроводу фланцевое (для ПГ) Ду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</si>
</sst>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#,##0.00_р_."/>
    <numFmt numFmtId="166" formatCode="_-* #,##0.000\ _₽_-;\-* #,##0.000\ _₽_-;_-* &quot;-&quot;??\ _₽_-;_-@_-"/>
    <numFmt numFmtId="167" formatCode="0.000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RotisSansSerif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Helv"/>
    </font>
    <font>
      <sz val="10"/>
      <name val="Times New Roman"/>
      <family val="1"/>
      <charset val="204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282828"/>
      </left>
      <right style="thin">
        <color rgb="FF282828"/>
      </right>
      <top style="thin">
        <color rgb="FF282828"/>
      </top>
      <bottom style="thin">
        <color rgb="FF28282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282828"/>
      </right>
      <top style="thin">
        <color rgb="FF282828"/>
      </top>
      <bottom style="thin">
        <color rgb="FF282828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DBDBDB"/>
      </bottom>
      <diagonal/>
    </border>
  </borders>
  <cellStyleXfs count="6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0" fontId="6" fillId="0" borderId="0"/>
    <xf numFmtId="0" fontId="9" fillId="0" borderId="0"/>
    <xf numFmtId="0" fontId="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0" borderId="0" xfId="2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2" fontId="4" fillId="0" borderId="0" xfId="2" applyNumberFormat="1" applyFont="1" applyFill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2" fontId="1" fillId="0" borderId="1" xfId="2" applyNumberFormat="1" applyFont="1" applyFill="1" applyBorder="1" applyAlignment="1">
      <alignment horizontal="center" vertical="center" wrapText="1"/>
    </xf>
    <xf numFmtId="164" fontId="4" fillId="0" borderId="1" xfId="2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4" fontId="4" fillId="0" borderId="0" xfId="2" applyFont="1" applyFill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2" fontId="1" fillId="0" borderId="4" xfId="2" applyNumberFormat="1" applyFont="1" applyFill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2" applyFont="1" applyFill="1" applyBorder="1" applyAlignment="1">
      <alignment horizontal="center" vertical="center" wrapText="1"/>
    </xf>
    <xf numFmtId="164" fontId="1" fillId="0" borderId="4" xfId="2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top" wrapText="1"/>
    </xf>
    <xf numFmtId="0" fontId="10" fillId="0" borderId="1" xfId="4" applyFont="1" applyBorder="1" applyAlignment="1">
      <alignment wrapText="1"/>
    </xf>
    <xf numFmtId="0" fontId="10" fillId="0" borderId="1" xfId="5" applyFont="1" applyFill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right" shrinkToFit="1"/>
    </xf>
    <xf numFmtId="4" fontId="11" fillId="0" borderId="8" xfId="0" applyNumberFormat="1" applyFont="1" applyBorder="1" applyAlignment="1">
      <alignment horizontal="right" vertical="center" shrinkToFit="1"/>
    </xf>
    <xf numFmtId="4" fontId="11" fillId="0" borderId="10" xfId="0" applyNumberFormat="1" applyFont="1" applyBorder="1" applyAlignment="1">
      <alignment horizontal="right" shrinkToFit="1"/>
    </xf>
    <xf numFmtId="4" fontId="11" fillId="0" borderId="10" xfId="0" applyNumberFormat="1" applyFont="1" applyBorder="1" applyAlignment="1">
      <alignment horizontal="right" vertical="center" shrinkToFit="1"/>
    </xf>
    <xf numFmtId="4" fontId="11" fillId="0" borderId="11" xfId="0" applyNumberFormat="1" applyFont="1" applyBorder="1" applyAlignment="1">
      <alignment horizontal="right" shrinkToFit="1"/>
    </xf>
  </cellXfs>
  <cellStyles count="6">
    <cellStyle name="Обычный" xfId="0" builtinId="0"/>
    <cellStyle name="Обычный 11" xfId="3" xr:uid="{00000000-0005-0000-0000-000001000000}"/>
    <cellStyle name="Обычный 2" xfId="1" xr:uid="{00000000-0005-0000-0000-000002000000}"/>
    <cellStyle name="Обычный_Лист1" xfId="4" xr:uid="{77C98947-74C8-4940-930A-0EE3CBC4CB2F}"/>
    <cellStyle name="Обычный_Лист1_1" xfId="5" xr:uid="{3E1852A3-8C9A-40E9-AF49-3289A55E1B8F}"/>
    <cellStyle name="Финансовый" xfId="2" builtinId="3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167216</xdr:colOff>
      <xdr:row>3</xdr:row>
      <xdr:rowOff>458258</xdr:rowOff>
    </xdr:from>
    <xdr:to>
      <xdr:col>11</xdr:col>
      <xdr:colOff>1460499</xdr:colOff>
      <xdr:row>3</xdr:row>
      <xdr:rowOff>877730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DEF35B-AA22-4DA6-94A5-3C021DFFA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0883" y="4564591"/>
          <a:ext cx="1293283" cy="419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B8991-AB0D-4348-87DB-E61091585CDA}">
  <sheetPr>
    <pageSetUpPr fitToPage="1"/>
  </sheetPr>
  <dimension ref="A1:O26"/>
  <sheetViews>
    <sheetView tabSelected="1" view="pageBreakPreview" zoomScale="90" zoomScaleNormal="90" zoomScaleSheetLayoutView="90" workbookViewId="0">
      <selection activeCell="H33" sqref="H33"/>
    </sheetView>
  </sheetViews>
  <sheetFormatPr defaultColWidth="9.140625" defaultRowHeight="15"/>
  <cols>
    <col min="1" max="1" width="4.85546875" style="2" customWidth="1"/>
    <col min="2" max="2" width="50.7109375" style="6" customWidth="1"/>
    <col min="3" max="3" width="9" style="2" customWidth="1"/>
    <col min="4" max="4" width="7.7109375" style="9" customWidth="1"/>
    <col min="5" max="7" width="13.42578125" style="10" customWidth="1"/>
    <col min="8" max="8" width="21" style="3" customWidth="1"/>
    <col min="9" max="9" width="16.140625" style="5" customWidth="1"/>
    <col min="10" max="10" width="7" style="4" customWidth="1"/>
    <col min="11" max="11" width="16.28515625" style="3" hidden="1" customWidth="1"/>
    <col min="12" max="12" width="24.85546875" style="3" hidden="1" customWidth="1"/>
    <col min="13" max="13" width="14.7109375" style="11" customWidth="1"/>
    <col min="14" max="14" width="9.5703125" style="2" bestFit="1" customWidth="1"/>
    <col min="15" max="15" width="11.28515625" style="2" bestFit="1" customWidth="1"/>
    <col min="16" max="16384" width="9.140625" style="2"/>
  </cols>
  <sheetData>
    <row r="1" spans="1:15">
      <c r="A1" s="32" t="s">
        <v>14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5" s="1" customFormat="1" ht="28.5">
      <c r="A3" s="34" t="s">
        <v>0</v>
      </c>
      <c r="B3" s="12"/>
      <c r="C3" s="36" t="s">
        <v>1</v>
      </c>
      <c r="D3" s="37"/>
      <c r="E3" s="13" t="s">
        <v>7</v>
      </c>
      <c r="F3" s="13" t="s">
        <v>8</v>
      </c>
      <c r="G3" s="13" t="s">
        <v>9</v>
      </c>
      <c r="H3" s="26" t="s">
        <v>4</v>
      </c>
      <c r="I3" s="38" t="s">
        <v>6</v>
      </c>
      <c r="J3" s="34" t="s">
        <v>2</v>
      </c>
      <c r="K3" s="26" t="s">
        <v>3</v>
      </c>
      <c r="L3" s="28" t="s">
        <v>5</v>
      </c>
      <c r="M3" s="30" t="s">
        <v>15</v>
      </c>
    </row>
    <row r="4" spans="1:15" s="21" customFormat="1" ht="28.5">
      <c r="A4" s="35"/>
      <c r="B4" s="19" t="s">
        <v>10</v>
      </c>
      <c r="C4" s="20" t="s">
        <v>12</v>
      </c>
      <c r="D4" s="20" t="s">
        <v>13</v>
      </c>
      <c r="E4" s="22" t="s">
        <v>11</v>
      </c>
      <c r="F4" s="22" t="s">
        <v>11</v>
      </c>
      <c r="G4" s="22" t="s">
        <v>11</v>
      </c>
      <c r="H4" s="27"/>
      <c r="I4" s="39"/>
      <c r="J4" s="35"/>
      <c r="K4" s="27"/>
      <c r="L4" s="29"/>
      <c r="M4" s="31"/>
    </row>
    <row r="5" spans="1:15" s="1" customFormat="1" ht="38.25">
      <c r="A5" s="24">
        <v>1</v>
      </c>
      <c r="B5" s="44" t="s">
        <v>17</v>
      </c>
      <c r="C5" s="25" t="s">
        <v>16</v>
      </c>
      <c r="D5" s="45">
        <v>25</v>
      </c>
      <c r="E5" s="46">
        <v>4180.2700000000004</v>
      </c>
      <c r="F5" s="48">
        <v>3981.21</v>
      </c>
      <c r="G5" s="46">
        <v>4379.33</v>
      </c>
      <c r="H5" s="8">
        <f t="shared" ref="H5:H17" si="0">(E5+F5+G5)/J5</f>
        <v>4180.2700000000004</v>
      </c>
      <c r="I5" s="14">
        <f>ROUND(H5,2)</f>
        <v>4180.2700000000004</v>
      </c>
      <c r="J5" s="7">
        <f t="shared" ref="J5:J17" si="1">COUNT(E5:G5)</f>
        <v>3</v>
      </c>
      <c r="K5" s="16">
        <f t="shared" ref="K5:K17" si="2">STDEV(E5,F5,G5)</f>
        <v>199.05999999999995</v>
      </c>
      <c r="L5" s="16">
        <f>K5/H5*100</f>
        <v>4.7618933705239117</v>
      </c>
      <c r="M5" s="17">
        <f t="shared" ref="M5:M17" si="3">I5*D5</f>
        <v>104506.75000000001</v>
      </c>
      <c r="N5" s="15"/>
      <c r="O5" s="15"/>
    </row>
    <row r="6" spans="1:15" s="1" customFormat="1" ht="25.5">
      <c r="A6" s="24">
        <v>2</v>
      </c>
      <c r="B6" s="44" t="s">
        <v>18</v>
      </c>
      <c r="C6" s="25" t="s">
        <v>16</v>
      </c>
      <c r="D6" s="45">
        <v>25</v>
      </c>
      <c r="E6" s="47">
        <v>4185.04</v>
      </c>
      <c r="F6" s="49">
        <v>3985.75</v>
      </c>
      <c r="G6" s="47">
        <v>4384.33</v>
      </c>
      <c r="H6" s="8">
        <f t="shared" si="0"/>
        <v>4185.04</v>
      </c>
      <c r="I6" s="14">
        <f t="shared" ref="I6:I17" si="4">ROUND(H6,2)</f>
        <v>4185.04</v>
      </c>
      <c r="J6" s="7">
        <f t="shared" si="1"/>
        <v>3</v>
      </c>
      <c r="K6" s="16">
        <f t="shared" si="2"/>
        <v>199.28999999999996</v>
      </c>
      <c r="L6" s="16">
        <f t="shared" ref="L6:L17" si="5">K6/H6*100</f>
        <v>4.7619616538910021</v>
      </c>
      <c r="M6" s="17">
        <f t="shared" si="3"/>
        <v>104626</v>
      </c>
      <c r="N6" s="15"/>
      <c r="O6" s="15"/>
    </row>
    <row r="7" spans="1:15" ht="38.25">
      <c r="A7" s="24">
        <v>3</v>
      </c>
      <c r="B7" s="44" t="s">
        <v>19</v>
      </c>
      <c r="C7" s="25" t="s">
        <v>16</v>
      </c>
      <c r="D7" s="45">
        <v>50</v>
      </c>
      <c r="E7" s="46">
        <v>6155.31</v>
      </c>
      <c r="F7" s="48">
        <v>5862.2</v>
      </c>
      <c r="G7" s="46">
        <v>6448.42</v>
      </c>
      <c r="H7" s="8">
        <f t="shared" si="0"/>
        <v>6155.31</v>
      </c>
      <c r="I7" s="14">
        <f t="shared" si="4"/>
        <v>6155.31</v>
      </c>
      <c r="J7" s="7">
        <f t="shared" si="1"/>
        <v>3</v>
      </c>
      <c r="K7" s="16">
        <f t="shared" si="2"/>
        <v>293.11000000000013</v>
      </c>
      <c r="L7" s="16">
        <f t="shared" si="5"/>
        <v>4.7619047619047636</v>
      </c>
      <c r="M7" s="17">
        <f t="shared" si="3"/>
        <v>307765.5</v>
      </c>
    </row>
    <row r="8" spans="1:15" ht="25.5">
      <c r="A8" s="24">
        <v>4</v>
      </c>
      <c r="B8" s="44" t="s">
        <v>20</v>
      </c>
      <c r="C8" s="25" t="s">
        <v>16</v>
      </c>
      <c r="D8" s="45">
        <v>50</v>
      </c>
      <c r="E8" s="47">
        <v>4604.18</v>
      </c>
      <c r="F8" s="49">
        <v>4384.93</v>
      </c>
      <c r="G8" s="47">
        <v>4823.42</v>
      </c>
      <c r="H8" s="8">
        <f t="shared" si="0"/>
        <v>4604.1766666666672</v>
      </c>
      <c r="I8" s="14">
        <f t="shared" si="4"/>
        <v>4604.18</v>
      </c>
      <c r="J8" s="7">
        <f t="shared" si="1"/>
        <v>3</v>
      </c>
      <c r="K8" s="16">
        <f t="shared" si="2"/>
        <v>219.24500001900449</v>
      </c>
      <c r="L8" s="16">
        <f t="shared" si="5"/>
        <v>4.7618720108264991</v>
      </c>
      <c r="M8" s="17">
        <f t="shared" si="3"/>
        <v>230209</v>
      </c>
    </row>
    <row r="9" spans="1:15" ht="38.25">
      <c r="A9" s="24">
        <v>5</v>
      </c>
      <c r="B9" s="44" t="s">
        <v>21</v>
      </c>
      <c r="C9" s="25" t="s">
        <v>16</v>
      </c>
      <c r="D9" s="45">
        <v>50</v>
      </c>
      <c r="E9" s="46">
        <v>7935.06</v>
      </c>
      <c r="F9" s="48">
        <v>7557.2</v>
      </c>
      <c r="G9" s="46">
        <v>8312.92</v>
      </c>
      <c r="H9" s="8">
        <f t="shared" si="0"/>
        <v>7935.06</v>
      </c>
      <c r="I9" s="14">
        <f t="shared" si="4"/>
        <v>7935.06</v>
      </c>
      <c r="J9" s="7">
        <f t="shared" si="1"/>
        <v>3</v>
      </c>
      <c r="K9" s="16">
        <f t="shared" si="2"/>
        <v>377.86000000000013</v>
      </c>
      <c r="L9" s="16">
        <f t="shared" si="5"/>
        <v>4.7619047619047628</v>
      </c>
      <c r="M9" s="17">
        <f t="shared" si="3"/>
        <v>396753</v>
      </c>
    </row>
    <row r="10" spans="1:15" ht="25.5">
      <c r="A10" s="24">
        <v>6</v>
      </c>
      <c r="B10" s="44" t="s">
        <v>22</v>
      </c>
      <c r="C10" s="25" t="s">
        <v>16</v>
      </c>
      <c r="D10" s="45">
        <v>50</v>
      </c>
      <c r="E10" s="47">
        <v>5840.95</v>
      </c>
      <c r="F10" s="49">
        <v>5562.81</v>
      </c>
      <c r="G10" s="47">
        <v>6119.09</v>
      </c>
      <c r="H10" s="8">
        <f t="shared" si="0"/>
        <v>5840.95</v>
      </c>
      <c r="I10" s="14">
        <f t="shared" si="4"/>
        <v>5840.95</v>
      </c>
      <c r="J10" s="7">
        <f t="shared" si="1"/>
        <v>3</v>
      </c>
      <c r="K10" s="16">
        <f t="shared" si="2"/>
        <v>278.13999999999987</v>
      </c>
      <c r="L10" s="16">
        <f t="shared" si="5"/>
        <v>4.761896609284447</v>
      </c>
      <c r="M10" s="17">
        <f t="shared" si="3"/>
        <v>292047.5</v>
      </c>
    </row>
    <row r="11" spans="1:15" ht="38.25">
      <c r="A11" s="24">
        <v>7</v>
      </c>
      <c r="B11" s="44" t="s">
        <v>23</v>
      </c>
      <c r="C11" s="25" t="s">
        <v>16</v>
      </c>
      <c r="D11" s="45">
        <v>40</v>
      </c>
      <c r="E11" s="46">
        <v>17837.21</v>
      </c>
      <c r="F11" s="48">
        <v>16987.82</v>
      </c>
      <c r="G11" s="46">
        <v>18686.599999999999</v>
      </c>
      <c r="H11" s="8">
        <f t="shared" si="0"/>
        <v>17837.21</v>
      </c>
      <c r="I11" s="14">
        <f t="shared" si="4"/>
        <v>17837.21</v>
      </c>
      <c r="J11" s="7">
        <f t="shared" si="1"/>
        <v>3</v>
      </c>
      <c r="K11" s="16">
        <f t="shared" si="2"/>
        <v>849.38999999999942</v>
      </c>
      <c r="L11" s="16">
        <f t="shared" si="5"/>
        <v>4.761899422611493</v>
      </c>
      <c r="M11" s="17">
        <f t="shared" si="3"/>
        <v>713488.39999999991</v>
      </c>
    </row>
    <row r="12" spans="1:15" ht="25.5">
      <c r="A12" s="24">
        <v>8</v>
      </c>
      <c r="B12" s="44" t="s">
        <v>24</v>
      </c>
      <c r="C12" s="25" t="s">
        <v>16</v>
      </c>
      <c r="D12" s="45">
        <v>60</v>
      </c>
      <c r="E12" s="47">
        <v>9529.0499999999993</v>
      </c>
      <c r="F12" s="49">
        <v>9075.2900000000009</v>
      </c>
      <c r="G12" s="47">
        <v>9982.82</v>
      </c>
      <c r="H12" s="8">
        <f t="shared" si="0"/>
        <v>9529.0533333333333</v>
      </c>
      <c r="I12" s="14">
        <f t="shared" si="4"/>
        <v>9529.0499999999993</v>
      </c>
      <c r="J12" s="7">
        <f t="shared" si="1"/>
        <v>3</v>
      </c>
      <c r="K12" s="16">
        <f t="shared" si="2"/>
        <v>453.76500000918185</v>
      </c>
      <c r="L12" s="16">
        <f t="shared" si="5"/>
        <v>4.7619105921243854</v>
      </c>
      <c r="M12" s="17">
        <f t="shared" si="3"/>
        <v>571743</v>
      </c>
    </row>
    <row r="13" spans="1:15" ht="38.25">
      <c r="A13" s="24">
        <v>9</v>
      </c>
      <c r="B13" s="44" t="s">
        <v>25</v>
      </c>
      <c r="C13" s="25" t="s">
        <v>16</v>
      </c>
      <c r="D13" s="45">
        <v>20</v>
      </c>
      <c r="E13" s="46">
        <v>28042.6</v>
      </c>
      <c r="F13" s="48">
        <v>26707.24</v>
      </c>
      <c r="G13" s="46">
        <v>29377.96</v>
      </c>
      <c r="H13" s="8">
        <f t="shared" si="0"/>
        <v>28042.599999999995</v>
      </c>
      <c r="I13" s="14">
        <f t="shared" si="4"/>
        <v>28042.6</v>
      </c>
      <c r="J13" s="7">
        <f t="shared" si="1"/>
        <v>3</v>
      </c>
      <c r="K13" s="16">
        <f t="shared" si="2"/>
        <v>1335.3599999999988</v>
      </c>
      <c r="L13" s="16">
        <f t="shared" si="5"/>
        <v>4.7618979695178014</v>
      </c>
      <c r="M13" s="17">
        <f t="shared" si="3"/>
        <v>560852</v>
      </c>
    </row>
    <row r="14" spans="1:15" ht="25.5">
      <c r="A14" s="24">
        <v>10</v>
      </c>
      <c r="B14" s="44" t="s">
        <v>26</v>
      </c>
      <c r="C14" s="25" t="s">
        <v>16</v>
      </c>
      <c r="D14" s="45">
        <v>30</v>
      </c>
      <c r="E14" s="47">
        <v>15504.96</v>
      </c>
      <c r="F14" s="49">
        <v>14766.63</v>
      </c>
      <c r="G14" s="47">
        <v>16243.29</v>
      </c>
      <c r="H14" s="8">
        <f t="shared" si="0"/>
        <v>15504.96</v>
      </c>
      <c r="I14" s="14">
        <f t="shared" si="4"/>
        <v>15504.96</v>
      </c>
      <c r="J14" s="7">
        <f t="shared" si="1"/>
        <v>3</v>
      </c>
      <c r="K14" s="16">
        <f t="shared" si="2"/>
        <v>738.33000000000095</v>
      </c>
      <c r="L14" s="16">
        <f t="shared" si="5"/>
        <v>4.7618955482632712</v>
      </c>
      <c r="M14" s="17">
        <f t="shared" si="3"/>
        <v>465148.8</v>
      </c>
    </row>
    <row r="15" spans="1:15" ht="38.25">
      <c r="A15" s="24">
        <v>11</v>
      </c>
      <c r="B15" s="44" t="s">
        <v>27</v>
      </c>
      <c r="C15" s="25" t="s">
        <v>16</v>
      </c>
      <c r="D15" s="45">
        <v>30</v>
      </c>
      <c r="E15" s="46">
        <v>58369.84</v>
      </c>
      <c r="F15" s="48">
        <v>55590.32</v>
      </c>
      <c r="G15" s="46">
        <v>61149.35</v>
      </c>
      <c r="H15" s="8">
        <f t="shared" si="0"/>
        <v>58369.83666666667</v>
      </c>
      <c r="I15" s="14">
        <f t="shared" si="4"/>
        <v>58369.84</v>
      </c>
      <c r="J15" s="7">
        <f t="shared" si="1"/>
        <v>3</v>
      </c>
      <c r="K15" s="16">
        <f t="shared" si="2"/>
        <v>2779.5150000014983</v>
      </c>
      <c r="L15" s="16">
        <f t="shared" si="5"/>
        <v>4.7619029943059603</v>
      </c>
      <c r="M15" s="17">
        <f t="shared" si="3"/>
        <v>1751095.2</v>
      </c>
    </row>
    <row r="16" spans="1:15" ht="38.25">
      <c r="A16" s="24">
        <v>12</v>
      </c>
      <c r="B16" s="44" t="s">
        <v>28</v>
      </c>
      <c r="C16" s="25" t="s">
        <v>16</v>
      </c>
      <c r="D16" s="45">
        <v>10</v>
      </c>
      <c r="E16" s="46">
        <v>76621.42</v>
      </c>
      <c r="F16" s="48">
        <v>72972.78</v>
      </c>
      <c r="G16" s="46">
        <v>80270.06</v>
      </c>
      <c r="H16" s="8">
        <f t="shared" si="0"/>
        <v>76621.42</v>
      </c>
      <c r="I16" s="14">
        <f t="shared" si="4"/>
        <v>76621.42</v>
      </c>
      <c r="J16" s="7">
        <f t="shared" si="1"/>
        <v>3</v>
      </c>
      <c r="K16" s="16">
        <f t="shared" si="2"/>
        <v>3648.6399999999994</v>
      </c>
      <c r="L16" s="16">
        <f t="shared" si="5"/>
        <v>4.761906004874354</v>
      </c>
      <c r="M16" s="17">
        <f t="shared" si="3"/>
        <v>766214.2</v>
      </c>
    </row>
    <row r="17" spans="1:13" ht="25.5">
      <c r="A17" s="24">
        <v>13</v>
      </c>
      <c r="B17" s="44" t="s">
        <v>29</v>
      </c>
      <c r="C17" s="25" t="s">
        <v>16</v>
      </c>
      <c r="D17" s="45">
        <v>20</v>
      </c>
      <c r="E17" s="47">
        <v>36898.5</v>
      </c>
      <c r="F17" s="49">
        <v>35141.43</v>
      </c>
      <c r="G17" s="47">
        <v>38655.57</v>
      </c>
      <c r="H17" s="8">
        <f t="shared" si="0"/>
        <v>36898.5</v>
      </c>
      <c r="I17" s="14">
        <f t="shared" si="4"/>
        <v>36898.5</v>
      </c>
      <c r="J17" s="7">
        <f t="shared" si="1"/>
        <v>3</v>
      </c>
      <c r="K17" s="16">
        <f t="shared" si="2"/>
        <v>1757.0699999999997</v>
      </c>
      <c r="L17" s="16">
        <f t="shared" si="5"/>
        <v>4.7619008902800921</v>
      </c>
      <c r="M17" s="17">
        <f t="shared" si="3"/>
        <v>737970</v>
      </c>
    </row>
    <row r="18" spans="1:13" ht="38.25">
      <c r="A18" s="24">
        <v>14</v>
      </c>
      <c r="B18" s="44" t="s">
        <v>30</v>
      </c>
      <c r="C18" s="25" t="s">
        <v>16</v>
      </c>
      <c r="D18" s="45">
        <v>30</v>
      </c>
      <c r="E18" s="46">
        <v>194469.27</v>
      </c>
      <c r="F18" s="48">
        <v>185208.83</v>
      </c>
      <c r="G18" s="46">
        <v>203729.71</v>
      </c>
      <c r="H18" s="8">
        <f t="shared" ref="H18:H24" si="6">(E18+F18+G18)/J18</f>
        <v>194469.27</v>
      </c>
      <c r="I18" s="14">
        <f>ROUND(H18,2)</f>
        <v>194469.27</v>
      </c>
      <c r="J18" s="7">
        <f t="shared" ref="J18:J24" si="7">COUNT(E18:G18)</f>
        <v>3</v>
      </c>
      <c r="K18" s="16">
        <f t="shared" ref="K18:K24" si="8">STDEV(E18,F18,G18)</f>
        <v>9260.4400000000023</v>
      </c>
      <c r="L18" s="16">
        <f>K18/H18*100</f>
        <v>4.7619040273046753</v>
      </c>
      <c r="M18" s="17">
        <f t="shared" ref="M18:M24" si="9">I18*D18</f>
        <v>5834078.0999999996</v>
      </c>
    </row>
    <row r="19" spans="1:13" ht="25.5">
      <c r="A19" s="24">
        <v>15</v>
      </c>
      <c r="B19" s="44" t="s">
        <v>31</v>
      </c>
      <c r="C19" s="25" t="s">
        <v>16</v>
      </c>
      <c r="D19" s="45">
        <v>10</v>
      </c>
      <c r="E19" s="46">
        <v>787996.73</v>
      </c>
      <c r="F19" s="48">
        <v>750473.08</v>
      </c>
      <c r="G19" s="46">
        <v>825520.39</v>
      </c>
      <c r="H19" s="8">
        <f t="shared" si="6"/>
        <v>787996.7333333334</v>
      </c>
      <c r="I19" s="14">
        <f t="shared" ref="I19:I24" si="10">ROUND(H19,2)</f>
        <v>787996.73</v>
      </c>
      <c r="J19" s="7">
        <f t="shared" si="7"/>
        <v>3</v>
      </c>
      <c r="K19" s="16">
        <f t="shared" si="8"/>
        <v>37523.655000000137</v>
      </c>
      <c r="L19" s="16">
        <f t="shared" ref="L19:L24" si="11">K19/H19*100</f>
        <v>4.7619048928375598</v>
      </c>
      <c r="M19" s="17">
        <f t="shared" si="9"/>
        <v>7879967.2999999998</v>
      </c>
    </row>
    <row r="20" spans="1:13" ht="38.25">
      <c r="A20" s="24">
        <v>16</v>
      </c>
      <c r="B20" s="44" t="s">
        <v>32</v>
      </c>
      <c r="C20" s="25" t="s">
        <v>16</v>
      </c>
      <c r="D20" s="45">
        <v>10</v>
      </c>
      <c r="E20" s="46">
        <v>492170.5</v>
      </c>
      <c r="F20" s="48">
        <v>468733.81</v>
      </c>
      <c r="G20" s="46">
        <v>515607.19</v>
      </c>
      <c r="H20" s="8">
        <f t="shared" si="6"/>
        <v>492170.5</v>
      </c>
      <c r="I20" s="14">
        <f t="shared" si="10"/>
        <v>492170.5</v>
      </c>
      <c r="J20" s="7">
        <f t="shared" si="7"/>
        <v>3</v>
      </c>
      <c r="K20" s="16">
        <f t="shared" si="8"/>
        <v>23436.690000000002</v>
      </c>
      <c r="L20" s="16">
        <f t="shared" si="11"/>
        <v>4.7619046651516097</v>
      </c>
      <c r="M20" s="17">
        <f t="shared" si="9"/>
        <v>4921705</v>
      </c>
    </row>
    <row r="21" spans="1:13" ht="25.5">
      <c r="A21" s="24">
        <v>17</v>
      </c>
      <c r="B21" s="44" t="s">
        <v>33</v>
      </c>
      <c r="C21" s="25" t="s">
        <v>16</v>
      </c>
      <c r="D21" s="45">
        <v>10</v>
      </c>
      <c r="E21" s="46">
        <v>1185404.57</v>
      </c>
      <c r="F21" s="48">
        <v>1128956.73</v>
      </c>
      <c r="G21" s="46">
        <v>1241852.3999999999</v>
      </c>
      <c r="H21" s="8">
        <f t="shared" si="6"/>
        <v>1185404.5666666667</v>
      </c>
      <c r="I21" s="14">
        <f t="shared" si="10"/>
        <v>1185404.57</v>
      </c>
      <c r="J21" s="7">
        <f t="shared" si="7"/>
        <v>3</v>
      </c>
      <c r="K21" s="16">
        <f t="shared" si="8"/>
        <v>56447.835000000036</v>
      </c>
      <c r="L21" s="16">
        <f t="shared" si="11"/>
        <v>4.7619046346961689</v>
      </c>
      <c r="M21" s="17">
        <f t="shared" si="9"/>
        <v>11854045.700000001</v>
      </c>
    </row>
    <row r="22" spans="1:13" ht="38.25">
      <c r="A22" s="24">
        <v>18</v>
      </c>
      <c r="B22" s="44" t="s">
        <v>34</v>
      </c>
      <c r="C22" s="25" t="s">
        <v>16</v>
      </c>
      <c r="D22" s="45">
        <v>2</v>
      </c>
      <c r="E22" s="46">
        <v>1428882.12</v>
      </c>
      <c r="F22" s="48">
        <v>1360840.11</v>
      </c>
      <c r="G22" s="46">
        <v>1496924.12</v>
      </c>
      <c r="H22" s="8">
        <f t="shared" si="6"/>
        <v>1428882.1166666669</v>
      </c>
      <c r="I22" s="14">
        <f t="shared" si="10"/>
        <v>1428882.12</v>
      </c>
      <c r="J22" s="7">
        <f t="shared" si="7"/>
        <v>3</v>
      </c>
      <c r="K22" s="16">
        <f t="shared" si="8"/>
        <v>68042.005000000063</v>
      </c>
      <c r="L22" s="16">
        <f t="shared" si="11"/>
        <v>4.7619047230243323</v>
      </c>
      <c r="M22" s="17">
        <f t="shared" si="9"/>
        <v>2857764.24</v>
      </c>
    </row>
    <row r="23" spans="1:13" ht="38.25">
      <c r="A23" s="40">
        <v>19</v>
      </c>
      <c r="B23" s="44" t="s">
        <v>35</v>
      </c>
      <c r="C23" s="25" t="s">
        <v>16</v>
      </c>
      <c r="D23" s="45">
        <v>2</v>
      </c>
      <c r="E23" s="46">
        <v>2143323.17</v>
      </c>
      <c r="F23" s="48">
        <v>2041260.16</v>
      </c>
      <c r="G23" s="46">
        <v>2245386.1800000002</v>
      </c>
      <c r="H23" s="8">
        <f t="shared" ref="H23" si="12">(E23+F23+G23)/J23</f>
        <v>2143323.17</v>
      </c>
      <c r="I23" s="14">
        <f t="shared" ref="I23" si="13">ROUND(H23,2)</f>
        <v>2143323.17</v>
      </c>
      <c r="J23" s="7">
        <f t="shared" ref="J23" si="14">COUNT(E23:G23)</f>
        <v>3</v>
      </c>
      <c r="K23" s="16">
        <f t="shared" ref="K23" si="15">STDEV(E23,F23,G23)</f>
        <v>102063.01000000013</v>
      </c>
      <c r="L23" s="16">
        <f t="shared" ref="L23" si="16">K23/H23*100</f>
        <v>4.7619048507743296</v>
      </c>
      <c r="M23" s="17">
        <f t="shared" ref="M23" si="17">I23*D23</f>
        <v>4286646.34</v>
      </c>
    </row>
    <row r="24" spans="1:13" ht="38.25">
      <c r="A24" s="24">
        <v>20</v>
      </c>
      <c r="B24" s="44" t="s">
        <v>36</v>
      </c>
      <c r="C24" s="43" t="s">
        <v>16</v>
      </c>
      <c r="D24" s="45">
        <v>300</v>
      </c>
      <c r="E24" s="46">
        <v>7935.06</v>
      </c>
      <c r="F24" s="50">
        <v>7557.2</v>
      </c>
      <c r="G24" s="46">
        <v>8312.92</v>
      </c>
      <c r="H24" s="8">
        <f t="shared" si="6"/>
        <v>7935.06</v>
      </c>
      <c r="I24" s="14">
        <f t="shared" si="10"/>
        <v>7935.06</v>
      </c>
      <c r="J24" s="7">
        <f t="shared" si="7"/>
        <v>3</v>
      </c>
      <c r="K24" s="16">
        <f t="shared" si="8"/>
        <v>377.86000000000013</v>
      </c>
      <c r="L24" s="16">
        <f t="shared" si="11"/>
        <v>4.7619047619047628</v>
      </c>
      <c r="M24" s="17">
        <f t="shared" si="9"/>
        <v>2380518</v>
      </c>
    </row>
    <row r="25" spans="1:13">
      <c r="A25" s="41"/>
      <c r="B25" s="42"/>
      <c r="M25" s="23">
        <f>SUM(M5:M24)</f>
        <v>47017144.030000001</v>
      </c>
    </row>
    <row r="26" spans="1:13">
      <c r="I26" s="18"/>
      <c r="J26" s="2"/>
    </row>
  </sheetData>
  <mergeCells count="9">
    <mergeCell ref="K3:K4"/>
    <mergeCell ref="L3:L4"/>
    <mergeCell ref="M3:M4"/>
    <mergeCell ref="A1:M2"/>
    <mergeCell ref="A3:A4"/>
    <mergeCell ref="C3:D3"/>
    <mergeCell ref="H3:H4"/>
    <mergeCell ref="I3:I4"/>
    <mergeCell ref="J3:J4"/>
  </mergeCells>
  <pageMargins left="1" right="1" top="1" bottom="1" header="0.5" footer="0.5"/>
  <pageSetup paperSize="9" scale="72" fitToHeight="0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2025-05-07T04:58:04Z</dcterms:modified>
</cp:coreProperties>
</file>