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3240F59C-E0B6-49B0-9965-12834FDF33E7}" xr6:coauthVersionLast="47" xr6:coauthVersionMax="47" xr10:uidLastSave="{00000000-0000-0000-0000-000000000000}"/>
  <bookViews>
    <workbookView xWindow="780" yWindow="600" windowWidth="27165" windowHeight="15600" xr2:uid="{00000000-000D-0000-FFFF-FFFF00000000}"/>
  </bookViews>
  <sheets>
    <sheet name="1" sheetId="2" r:id="rId1"/>
  </sheets>
  <definedNames>
    <definedName name="_xlnm.Print_Area" localSheetId="0">'1'!$A$1:$M$10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2" l="1"/>
  <c r="K6" i="2"/>
  <c r="K7" i="2"/>
  <c r="K8" i="2"/>
  <c r="K9" i="2"/>
  <c r="J6" i="2"/>
  <c r="J8" i="2"/>
  <c r="H8" i="2" s="1"/>
  <c r="J9" i="2"/>
  <c r="H9" i="2" s="1"/>
  <c r="K5" i="2"/>
  <c r="J5" i="2"/>
  <c r="H5" i="2" s="1"/>
  <c r="I5" i="2" s="1"/>
  <c r="M5" i="2" s="1"/>
  <c r="I9" i="2" l="1"/>
  <c r="M9" i="2" s="1"/>
  <c r="H7" i="2"/>
  <c r="I7" i="2" s="1"/>
  <c r="M7" i="2" s="1"/>
  <c r="I8" i="2"/>
  <c r="M8" i="2" s="1"/>
  <c r="H6" i="2"/>
  <c r="I6" i="2" s="1"/>
  <c r="M6" i="2" s="1"/>
  <c r="L8" i="2"/>
  <c r="L9" i="2"/>
  <c r="L5" i="2"/>
  <c r="L6" i="2" l="1"/>
  <c r="M10" i="2"/>
  <c r="L7" i="2"/>
</calcChain>
</file>

<file path=xl/sharedStrings.xml><?xml version="1.0" encoding="utf-8"?>
<sst xmlns="http://schemas.openxmlformats.org/spreadsheetml/2006/main" count="28" uniqueCount="22">
  <si>
    <t>№ п/п</t>
  </si>
  <si>
    <t>Объем</t>
  </si>
  <si>
    <t>Кол-во знач.</t>
  </si>
  <si>
    <t>Сред.квадр.откл. σ=</t>
  </si>
  <si>
    <t xml:space="preserve">Средняя арифметическая цена за единицу     &lt;ц&gt; </t>
  </si>
  <si>
    <t>Округление</t>
  </si>
  <si>
    <t xml:space="preserve">Источник №1 </t>
  </si>
  <si>
    <t>Источник №2</t>
  </si>
  <si>
    <t>Источник №3</t>
  </si>
  <si>
    <t>Наименование товара</t>
  </si>
  <si>
    <t xml:space="preserve">Цена за ед.изм. </t>
  </si>
  <si>
    <t>Ед. изм.</t>
  </si>
  <si>
    <t>Кол-во</t>
  </si>
  <si>
    <t>ОБОСНОВАНИЕ НАЧАЛЬНОЙ(МАКСИМАЛЬНОЙ) ЦЕНЫ</t>
  </si>
  <si>
    <r>
      <t xml:space="preserve">Коэффициент вариации цен V (%)
</t>
    </r>
    <r>
      <rPr>
        <b/>
        <i/>
        <sz val="10"/>
        <color theme="1"/>
        <rFont val="Times New Roman"/>
        <family val="1"/>
        <charset val="204"/>
      </rPr>
      <t>(не должен превышать 33%)</t>
    </r>
  </si>
  <si>
    <t>Начальная товара</t>
  </si>
  <si>
    <t>шт</t>
  </si>
  <si>
    <t>токарно-винторезный станок. Тип1</t>
  </si>
  <si>
    <t>токарно-винторезный станок. Тип2</t>
  </si>
  <si>
    <t>фрезерный станок</t>
  </si>
  <si>
    <t>сверлильный станок. Тип1</t>
  </si>
  <si>
    <t>сверлильный станок. Тип2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</si>
</sst>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₽_-;\-* #,##0.00\ _₽_-;_-* &quot;-&quot;??\ _₽_-;_-@_-"/>
    <numFmt numFmtId="165" formatCode="#,##0.00_р_."/>
    <numFmt numFmtId="166" formatCode="_-* #,##0.000\ _₽_-;\-* #,##0.000\ _₽_-;_-* &quot;-&quot;??\ _₽_-;_-@_-"/>
    <numFmt numFmtId="167" formatCode="0.0000"/>
  </numFmts>
  <fonts count="12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RotisSansSerif"/>
      <family val="2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180F1C"/>
      </left>
      <right style="thin">
        <color rgb="FF180F1C"/>
      </right>
      <top style="thin">
        <color rgb="FF180F1C"/>
      </top>
      <bottom style="thin">
        <color rgb="FF180F1C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</borders>
  <cellStyleXfs count="4">
    <xf numFmtId="0" fontId="0" fillId="0" borderId="0"/>
    <xf numFmtId="0" fontId="1" fillId="0" borderId="0"/>
    <xf numFmtId="164" fontId="2" fillId="0" borderId="0" applyFont="0" applyFill="0" applyBorder="0" applyAlignment="0" applyProtection="0"/>
    <xf numFmtId="0" fontId="3" fillId="0" borderId="0"/>
  </cellStyleXfs>
  <cellXfs count="45">
    <xf numFmtId="0" fontId="0" fillId="0" borderId="0" xfId="0"/>
    <xf numFmtId="0" fontId="4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0" xfId="0" applyFont="1" applyAlignment="1">
      <alignment horizontal="center" vertical="top" wrapText="1"/>
    </xf>
    <xf numFmtId="0" fontId="4" fillId="2" borderId="5" xfId="0" applyFont="1" applyFill="1" applyBorder="1" applyAlignment="1">
      <alignment horizontal="center" vertical="center" wrapText="1"/>
    </xf>
    <xf numFmtId="166" fontId="5" fillId="0" borderId="1" xfId="2" applyNumberFormat="1" applyFont="1" applyFill="1" applyBorder="1" applyAlignment="1">
      <alignment horizontal="center" vertical="center" wrapText="1"/>
    </xf>
    <xf numFmtId="164" fontId="4" fillId="0" borderId="1" xfId="2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67" fontId="4" fillId="0" borderId="1" xfId="0" applyNumberFormat="1" applyFont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2" fontId="4" fillId="0" borderId="0" xfId="0" applyNumberFormat="1" applyFont="1" applyAlignment="1">
      <alignment horizontal="center" vertical="center" wrapText="1"/>
    </xf>
    <xf numFmtId="164" fontId="4" fillId="0" borderId="0" xfId="2" applyFont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165" fontId="4" fillId="0" borderId="0" xfId="0" applyNumberFormat="1" applyFont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4" fontId="5" fillId="0" borderId="8" xfId="0" applyNumberFormat="1" applyFont="1" applyBorder="1" applyAlignment="1">
      <alignment horizontal="center" vertical="top" shrinkToFit="1"/>
    </xf>
    <xf numFmtId="4" fontId="8" fillId="0" borderId="8" xfId="0" applyNumberFormat="1" applyFont="1" applyBorder="1" applyAlignment="1">
      <alignment horizontal="center" vertical="top" wrapText="1"/>
    </xf>
    <xf numFmtId="4" fontId="6" fillId="0" borderId="1" xfId="2" applyNumberFormat="1" applyFont="1" applyFill="1" applyBorder="1" applyAlignment="1">
      <alignment horizontal="center" vertical="center" wrapText="1"/>
    </xf>
    <xf numFmtId="4" fontId="6" fillId="0" borderId="4" xfId="2" applyNumberFormat="1" applyFont="1" applyFill="1" applyBorder="1" applyAlignment="1">
      <alignment horizontal="center" vertical="top" wrapText="1"/>
    </xf>
    <xf numFmtId="4" fontId="4" fillId="0" borderId="0" xfId="2" applyNumberFormat="1" applyFont="1" applyFill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6" xfId="0" applyFont="1" applyBorder="1" applyAlignment="1">
      <alignment vertical="top" wrapText="1"/>
    </xf>
    <xf numFmtId="0" fontId="4" fillId="0" borderId="0" xfId="0" applyFont="1" applyAlignment="1">
      <alignment vertical="center" wrapText="1"/>
    </xf>
    <xf numFmtId="0" fontId="9" fillId="0" borderId="9" xfId="0" applyFont="1" applyBorder="1" applyAlignment="1">
      <alignment horizontal="left" vertical="top" wrapText="1"/>
    </xf>
    <xf numFmtId="0" fontId="9" fillId="0" borderId="9" xfId="0" applyFont="1" applyBorder="1" applyAlignment="1">
      <alignment horizontal="right" vertical="top" wrapText="1"/>
    </xf>
    <xf numFmtId="1" fontId="10" fillId="0" borderId="9" xfId="0" applyNumberFormat="1" applyFont="1" applyBorder="1" applyAlignment="1">
      <alignment horizontal="right" vertical="top" shrinkToFit="1"/>
    </xf>
    <xf numFmtId="2" fontId="10" fillId="0" borderId="9" xfId="0" applyNumberFormat="1" applyFont="1" applyBorder="1" applyAlignment="1">
      <alignment horizontal="right" vertical="top" shrinkToFit="1"/>
    </xf>
    <xf numFmtId="2" fontId="10" fillId="0" borderId="10" xfId="0" applyNumberFormat="1" applyFont="1" applyBorder="1" applyAlignment="1">
      <alignment horizontal="right" vertical="top" shrinkToFit="1"/>
    </xf>
    <xf numFmtId="2" fontId="6" fillId="0" borderId="1" xfId="0" applyNumberFormat="1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4" xfId="0" applyNumberFormat="1" applyFont="1" applyBorder="1" applyAlignment="1">
      <alignment horizontal="center" vertical="top" wrapText="1"/>
    </xf>
    <xf numFmtId="165" fontId="6" fillId="0" borderId="1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164" fontId="6" fillId="0" borderId="1" xfId="2" applyFont="1" applyFill="1" applyBorder="1" applyAlignment="1">
      <alignment horizontal="center" vertical="center" wrapText="1"/>
    </xf>
    <xf numFmtId="164" fontId="6" fillId="0" borderId="4" xfId="2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11" xfId="3" xr:uid="{00000000-0005-0000-0000-000001000000}"/>
    <cellStyle name="Обычный 2" xfId="1" xr:uid="{00000000-0005-0000-0000-000002000000}"/>
    <cellStyle name="Финансовый" xfId="2" builtinId="3"/>
  </cellStyles>
  <dxfs count="0"/>
  <tableStyles count="0" defaultTableStyle="TableStyleMedium9" defaultPivotStyle="PivotStyleLight16"/>
  <colors>
    <mruColors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167216</xdr:colOff>
      <xdr:row>3</xdr:row>
      <xdr:rowOff>458258</xdr:rowOff>
    </xdr:from>
    <xdr:to>
      <xdr:col>11</xdr:col>
      <xdr:colOff>1460499</xdr:colOff>
      <xdr:row>3</xdr:row>
      <xdr:rowOff>877730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6DEF35B-AA22-4DA6-94A5-3C021DFFAF5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570883" y="4564591"/>
          <a:ext cx="1293283" cy="4194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3B8991-AB0D-4348-87DB-E61091585CDA}">
  <sheetPr>
    <pageSetUpPr fitToPage="1"/>
  </sheetPr>
  <dimension ref="A1:O10"/>
  <sheetViews>
    <sheetView tabSelected="1" view="pageBreakPreview" zoomScale="93" zoomScaleNormal="175" zoomScaleSheetLayoutView="93" workbookViewId="0">
      <selection activeCell="I10" sqref="I10"/>
    </sheetView>
  </sheetViews>
  <sheetFormatPr defaultColWidth="9.140625" defaultRowHeight="12.75"/>
  <cols>
    <col min="1" max="1" width="4.85546875" style="1" customWidth="1"/>
    <col min="2" max="2" width="33.7109375" style="25" customWidth="1"/>
    <col min="3" max="3" width="9" style="1" customWidth="1"/>
    <col min="4" max="4" width="7.7109375" style="12" customWidth="1"/>
    <col min="5" max="7" width="13.42578125" style="22" customWidth="1"/>
    <col min="8" max="8" width="16.7109375" style="13" customWidth="1"/>
    <col min="9" max="9" width="16.140625" style="14" customWidth="1"/>
    <col min="10" max="10" width="7.28515625" style="15" customWidth="1"/>
    <col min="11" max="11" width="16.28515625" style="13" customWidth="1"/>
    <col min="12" max="12" width="24.85546875" style="13" customWidth="1"/>
    <col min="13" max="13" width="14.7109375" style="16" customWidth="1"/>
    <col min="14" max="14" width="9.5703125" style="1" bestFit="1" customWidth="1"/>
    <col min="15" max="15" width="11.28515625" style="1" bestFit="1" customWidth="1"/>
    <col min="16" max="16384" width="9.140625" style="1"/>
  </cols>
  <sheetData>
    <row r="1" spans="1:15">
      <c r="A1" s="37" t="s">
        <v>13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</row>
    <row r="2" spans="1:15">
      <c r="A2" s="38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5" s="2" customFormat="1">
      <c r="A3" s="39" t="s">
        <v>0</v>
      </c>
      <c r="B3" s="23"/>
      <c r="C3" s="41" t="s">
        <v>1</v>
      </c>
      <c r="D3" s="42"/>
      <c r="E3" s="20" t="s">
        <v>6</v>
      </c>
      <c r="F3" s="20" t="s">
        <v>7</v>
      </c>
      <c r="G3" s="20" t="s">
        <v>8</v>
      </c>
      <c r="H3" s="31" t="s">
        <v>4</v>
      </c>
      <c r="I3" s="43" t="s">
        <v>5</v>
      </c>
      <c r="J3" s="39" t="s">
        <v>2</v>
      </c>
      <c r="K3" s="31" t="s">
        <v>3</v>
      </c>
      <c r="L3" s="33" t="s">
        <v>14</v>
      </c>
      <c r="M3" s="35" t="s">
        <v>15</v>
      </c>
    </row>
    <row r="4" spans="1:15" s="4" customFormat="1" ht="77.25" customHeight="1">
      <c r="A4" s="40"/>
      <c r="B4" s="24" t="s">
        <v>9</v>
      </c>
      <c r="C4" s="3" t="s">
        <v>11</v>
      </c>
      <c r="D4" s="3" t="s">
        <v>12</v>
      </c>
      <c r="E4" s="21" t="s">
        <v>10</v>
      </c>
      <c r="F4" s="21" t="s">
        <v>10</v>
      </c>
      <c r="G4" s="21" t="s">
        <v>10</v>
      </c>
      <c r="H4" s="32"/>
      <c r="I4" s="44"/>
      <c r="J4" s="40"/>
      <c r="K4" s="32"/>
      <c r="L4" s="34"/>
      <c r="M4" s="36"/>
    </row>
    <row r="5" spans="1:15" s="2" customFormat="1" ht="15.75" customHeight="1">
      <c r="A5" s="5">
        <v>1</v>
      </c>
      <c r="B5" s="26" t="s">
        <v>17</v>
      </c>
      <c r="C5" s="27" t="s">
        <v>16</v>
      </c>
      <c r="D5" s="28">
        <v>1</v>
      </c>
      <c r="E5" s="29">
        <v>8140000</v>
      </c>
      <c r="F5" s="30">
        <v>7587300</v>
      </c>
      <c r="G5" s="18">
        <v>7865000</v>
      </c>
      <c r="H5" s="6">
        <f t="shared" ref="H5:H9" si="0">(E5+F5+G5)/J5</f>
        <v>7864100</v>
      </c>
      <c r="I5" s="7">
        <f>ROUND(H5,2)</f>
        <v>7864100</v>
      </c>
      <c r="J5" s="8">
        <f t="shared" ref="J5:J9" si="1">COUNT(E5:G5)</f>
        <v>3</v>
      </c>
      <c r="K5" s="9">
        <f t="shared" ref="K5:K9" si="2">STDEV(E5,F5,G5)</f>
        <v>276351.09914744325</v>
      </c>
      <c r="L5" s="9">
        <f>K5/H5*100</f>
        <v>3.5140842454628411</v>
      </c>
      <c r="M5" s="10">
        <f t="shared" ref="M5:M9" si="3">I5*D5</f>
        <v>7864100</v>
      </c>
      <c r="N5" s="11"/>
      <c r="O5" s="11"/>
    </row>
    <row r="6" spans="1:15" s="2" customFormat="1">
      <c r="A6" s="5">
        <v>2</v>
      </c>
      <c r="B6" s="26" t="s">
        <v>18</v>
      </c>
      <c r="C6" s="27" t="s">
        <v>16</v>
      </c>
      <c r="D6" s="28">
        <v>1</v>
      </c>
      <c r="E6" s="29">
        <v>4440000</v>
      </c>
      <c r="F6" s="30">
        <v>4137700</v>
      </c>
      <c r="G6" s="18">
        <v>4290000</v>
      </c>
      <c r="H6" s="6">
        <f t="shared" si="0"/>
        <v>4289233.333333333</v>
      </c>
      <c r="I6" s="7">
        <f t="shared" ref="I6:I9" si="4">ROUND(H6,2)</f>
        <v>4289233.33</v>
      </c>
      <c r="J6" s="8">
        <f t="shared" si="1"/>
        <v>3</v>
      </c>
      <c r="K6" s="9">
        <f t="shared" si="2"/>
        <v>151151.45825738279</v>
      </c>
      <c r="L6" s="9">
        <f t="shared" ref="L6:L9" si="5">K6/H6*100</f>
        <v>3.5239737853085513</v>
      </c>
      <c r="M6" s="10">
        <f t="shared" si="3"/>
        <v>4289233.33</v>
      </c>
      <c r="N6" s="11"/>
      <c r="O6" s="11"/>
    </row>
    <row r="7" spans="1:15">
      <c r="A7" s="5">
        <v>3</v>
      </c>
      <c r="B7" s="26" t="s">
        <v>19</v>
      </c>
      <c r="C7" s="27" t="s">
        <v>16</v>
      </c>
      <c r="D7" s="28">
        <v>1</v>
      </c>
      <c r="E7" s="29">
        <v>4211000</v>
      </c>
      <c r="F7" s="30">
        <v>3928200</v>
      </c>
      <c r="G7" s="18">
        <v>4075500</v>
      </c>
      <c r="H7" s="6">
        <f t="shared" si="0"/>
        <v>4071566.6666666665</v>
      </c>
      <c r="I7" s="7">
        <f t="shared" si="4"/>
        <v>4071566.67</v>
      </c>
      <c r="J7" s="8">
        <f t="shared" si="1"/>
        <v>3</v>
      </c>
      <c r="K7" s="9">
        <f t="shared" si="2"/>
        <v>141441.02422329009</v>
      </c>
      <c r="L7" s="9">
        <f t="shared" si="5"/>
        <v>3.4738722413965988</v>
      </c>
      <c r="M7" s="10">
        <f t="shared" si="3"/>
        <v>4071566.67</v>
      </c>
    </row>
    <row r="8" spans="1:15">
      <c r="A8" s="5">
        <v>4</v>
      </c>
      <c r="B8" s="26" t="s">
        <v>20</v>
      </c>
      <c r="C8" s="27" t="s">
        <v>16</v>
      </c>
      <c r="D8" s="28">
        <v>1</v>
      </c>
      <c r="E8" s="29">
        <v>1774000</v>
      </c>
      <c r="F8" s="30">
        <v>1650000</v>
      </c>
      <c r="G8" s="19">
        <v>1716000</v>
      </c>
      <c r="H8" s="6">
        <f t="shared" si="0"/>
        <v>1713333.3333333333</v>
      </c>
      <c r="I8" s="7">
        <f t="shared" si="4"/>
        <v>1713333.33</v>
      </c>
      <c r="J8" s="8">
        <f t="shared" si="1"/>
        <v>3</v>
      </c>
      <c r="K8" s="9">
        <f t="shared" si="2"/>
        <v>62042.995844279903</v>
      </c>
      <c r="L8" s="9">
        <f t="shared" si="5"/>
        <v>3.6211865278762594</v>
      </c>
      <c r="M8" s="10">
        <f t="shared" si="3"/>
        <v>1713333.33</v>
      </c>
    </row>
    <row r="9" spans="1:15" ht="15" customHeight="1">
      <c r="A9" s="5">
        <v>5</v>
      </c>
      <c r="B9" s="26" t="s">
        <v>21</v>
      </c>
      <c r="C9" s="27" t="s">
        <v>16</v>
      </c>
      <c r="D9" s="28">
        <v>1</v>
      </c>
      <c r="E9" s="29">
        <v>991450</v>
      </c>
      <c r="F9" s="30">
        <v>922000</v>
      </c>
      <c r="G9" s="18">
        <v>958100</v>
      </c>
      <c r="H9" s="6">
        <f t="shared" si="0"/>
        <v>957183.33333333337</v>
      </c>
      <c r="I9" s="7">
        <f t="shared" si="4"/>
        <v>957183.33</v>
      </c>
      <c r="J9" s="8">
        <f t="shared" si="1"/>
        <v>3</v>
      </c>
      <c r="K9" s="9">
        <f t="shared" si="2"/>
        <v>34734.073088731384</v>
      </c>
      <c r="L9" s="9">
        <f t="shared" si="5"/>
        <v>3.6287795534186817</v>
      </c>
      <c r="M9" s="10">
        <f t="shared" si="3"/>
        <v>957183.33</v>
      </c>
    </row>
    <row r="10" spans="1:15">
      <c r="M10" s="17">
        <f>SUM(M5:M9)</f>
        <v>18895416.659999996</v>
      </c>
    </row>
  </sheetData>
  <mergeCells count="9">
    <mergeCell ref="K3:K4"/>
    <mergeCell ref="L3:L4"/>
    <mergeCell ref="M3:M4"/>
    <mergeCell ref="A1:M2"/>
    <mergeCell ref="A3:A4"/>
    <mergeCell ref="C3:D3"/>
    <mergeCell ref="H3:H4"/>
    <mergeCell ref="I3:I4"/>
    <mergeCell ref="J3:J4"/>
  </mergeCells>
  <phoneticPr fontId="11" type="noConversion"/>
  <pageMargins left="1" right="1" top="1" bottom="1" header="0.5" footer="0.5"/>
  <pageSetup paperSize="9" scale="64" fitToHeight="0" orientation="landscape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2025-05-29T11:48:28Z</dcterms:modified>
</cp:coreProperties>
</file>